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18435030\Desktop\CUMPLIMIENTO 2023\12. Diciembre 2023\"/>
    </mc:Choice>
  </mc:AlternateContent>
  <xr:revisionPtr revIDLastSave="0" documentId="13_ncr:1_{A84FA262-ECEB-4EF4-B98B-09515F04418D}" xr6:coauthVersionLast="47" xr6:coauthVersionMax="47" xr10:uidLastSave="{00000000-0000-0000-0000-000000000000}"/>
  <bookViews>
    <workbookView xWindow="-120" yWindow="-120" windowWidth="29040" windowHeight="15840" xr2:uid="{0EFB491E-123D-429E-BB29-2DACAC1DD1B4}"/>
  </bookViews>
  <sheets>
    <sheet name="01" sheetId="1" r:id="rId1"/>
  </sheets>
  <definedNames>
    <definedName name="_xlnm._FilterDatabase" localSheetId="0" hidden="1">'01'!#REF!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2" i="1" l="1"/>
  <c r="D89" i="1" l="1"/>
  <c r="E44" i="1" l="1"/>
  <c r="E38" i="1"/>
  <c r="E47" i="1"/>
  <c r="E46" i="1"/>
  <c r="E48" i="1" l="1"/>
  <c r="D33" i="1"/>
  <c r="D34" i="1" s="1"/>
  <c r="B19" i="1" l="1"/>
  <c r="B20" i="1"/>
  <c r="D19" i="1"/>
  <c r="B64" i="1" l="1"/>
  <c r="B92" i="1" l="1"/>
  <c r="B91" i="1"/>
  <c r="D90" i="1"/>
  <c r="D88" i="1"/>
  <c r="D87" i="1"/>
  <c r="D86" i="1"/>
  <c r="D85" i="1"/>
  <c r="D84" i="1"/>
  <c r="D83" i="1"/>
  <c r="D82" i="1"/>
  <c r="D81" i="1"/>
  <c r="D91" i="1" l="1"/>
  <c r="D92" i="1"/>
  <c r="E45" i="1" l="1"/>
  <c r="E43" i="1"/>
  <c r="E42" i="1"/>
  <c r="E41" i="1"/>
  <c r="E40" i="1"/>
  <c r="E49" i="1" s="1"/>
  <c r="E39" i="1"/>
  <c r="B63" i="1"/>
  <c r="D74" i="1"/>
  <c r="D73" i="1"/>
  <c r="D67" i="1" l="1"/>
  <c r="E31" i="1" l="1"/>
  <c r="E30" i="1"/>
  <c r="E29" i="1"/>
  <c r="E28" i="1"/>
  <c r="E27" i="1"/>
  <c r="E26" i="1"/>
  <c r="E25" i="1"/>
  <c r="E24" i="1"/>
  <c r="E23" i="1"/>
  <c r="E33" i="1" l="1"/>
  <c r="E34" i="1" s="1"/>
  <c r="D76" i="1"/>
  <c r="D75" i="1"/>
  <c r="D72" i="1"/>
  <c r="D71" i="1"/>
  <c r="D70" i="1"/>
  <c r="D69" i="1"/>
  <c r="D68" i="1"/>
  <c r="D78" i="1" l="1"/>
  <c r="D62" i="1"/>
  <c r="D61" i="1"/>
  <c r="D60" i="1"/>
  <c r="D59" i="1"/>
  <c r="D58" i="1"/>
  <c r="D57" i="1"/>
  <c r="D56" i="1"/>
  <c r="D55" i="1"/>
  <c r="D54" i="1"/>
  <c r="D53" i="1"/>
  <c r="D52" i="1"/>
  <c r="D64" i="1" l="1"/>
  <c r="D63" i="1"/>
  <c r="E10" i="1"/>
  <c r="E11" i="1"/>
  <c r="E12" i="1"/>
  <c r="E13" i="1"/>
  <c r="E14" i="1"/>
  <c r="E15" i="1"/>
  <c r="E16" i="1"/>
  <c r="E17" i="1"/>
  <c r="E18" i="1"/>
  <c r="E9" i="1"/>
  <c r="E8" i="1"/>
  <c r="B33" i="1" l="1"/>
  <c r="B78" i="1" l="1"/>
  <c r="D77" i="1"/>
  <c r="B77" i="1"/>
  <c r="D49" i="1"/>
  <c r="B49" i="1"/>
  <c r="D48" i="1"/>
  <c r="B48" i="1"/>
  <c r="B34" i="1"/>
  <c r="E20" i="1"/>
  <c r="D20" i="1"/>
  <c r="E19" i="1"/>
</calcChain>
</file>

<file path=xl/sharedStrings.xml><?xml version="1.0" encoding="utf-8"?>
<sst xmlns="http://schemas.openxmlformats.org/spreadsheetml/2006/main" count="99" uniqueCount="23">
  <si>
    <r>
      <t xml:space="preserve">*Causas Internas: </t>
    </r>
    <r>
      <rPr>
        <sz val="11"/>
        <color theme="1"/>
        <rFont val="Calibri"/>
        <family val="2"/>
        <scheme val="minor"/>
      </rPr>
      <t>Se refiere a los motivos imputables a la aerolínea que afectan la calidad del servicio hacia el pasajero.</t>
    </r>
  </si>
  <si>
    <r>
      <t xml:space="preserve">*Causas Externas: </t>
    </r>
    <r>
      <rPr>
        <sz val="11"/>
        <color theme="1"/>
        <rFont val="Calibri"/>
        <family val="2"/>
        <scheme val="minor"/>
      </rPr>
      <t>Se refiere a los motivos No imputables a la aerolínea que afectan la calidad del servicio hacia el pasajero.</t>
    </r>
  </si>
  <si>
    <t>INTERNACIONAL</t>
  </si>
  <si>
    <t>SECUNDARIA</t>
  </si>
  <si>
    <t>TRONCAL</t>
  </si>
  <si>
    <t>CUMPLIMIENTO DE SERVICIO</t>
  </si>
  <si>
    <t>ADELANTADO</t>
  </si>
  <si>
    <t>EXTERNO</t>
  </si>
  <si>
    <t>AEROREPUBLICA</t>
  </si>
  <si>
    <t>NO ESPECIFICO</t>
  </si>
  <si>
    <t>AVIANCA</t>
  </si>
  <si>
    <t>CANCELADO</t>
  </si>
  <si>
    <t>INTERNO</t>
  </si>
  <si>
    <t>EASYFLY</t>
  </si>
  <si>
    <t>CUMPLIDO</t>
  </si>
  <si>
    <t>REGIONAL EXPRESS</t>
  </si>
  <si>
    <t>DEMORADO</t>
  </si>
  <si>
    <t>CUMPLIMIENTO DE ITINERARIO</t>
  </si>
  <si>
    <t>SATENA</t>
  </si>
  <si>
    <t>TOTAL</t>
  </si>
  <si>
    <t>* La Aerolinea AIRES no reporto al momento de emitir el presente boletin</t>
  </si>
  <si>
    <t>CUMPLIMIENTO AEROCOMERCIAL POR CAUSAS
DICIEMBRE 2023</t>
  </si>
  <si>
    <t>*AIRES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</si>
</sst>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Arial"/>
      <family val="2"/>
    </font>
    <font>
      <sz val="8"/>
      <color theme="1"/>
      <name val="Calibri"/>
      <family val="2"/>
      <scheme val="minor"/>
    </font>
    <font>
      <b/>
      <i/>
      <sz val="8"/>
      <color rgb="FF17375E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theme="4" tint="0.3999755851924192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medium">
        <color indexed="64"/>
      </right>
      <top/>
      <bottom style="thin">
        <color theme="4" tint="0.3999755851924192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" fillId="4" borderId="4" xfId="0" applyFont="1" applyFill="1" applyBorder="1" applyAlignment="1">
      <alignment horizontal="left" indent="1"/>
    </xf>
    <xf numFmtId="0" fontId="2" fillId="4" borderId="0" xfId="0" applyFont="1" applyFill="1"/>
    <xf numFmtId="0" fontId="2" fillId="4" borderId="5" xfId="0" applyFont="1" applyFill="1" applyBorder="1"/>
    <xf numFmtId="0" fontId="0" fillId="0" borderId="4" xfId="0" applyBorder="1" applyAlignment="1">
      <alignment horizontal="left" indent="2"/>
    </xf>
    <xf numFmtId="0" fontId="0" fillId="0" borderId="5" xfId="0" applyBorder="1"/>
    <xf numFmtId="0" fontId="0" fillId="0" borderId="6" xfId="0" applyBorder="1" applyAlignment="1">
      <alignment horizontal="left" indent="2"/>
    </xf>
    <xf numFmtId="0" fontId="0" fillId="0" borderId="7" xfId="0" applyBorder="1"/>
    <xf numFmtId="0" fontId="0" fillId="0" borderId="8" xfId="0" applyBorder="1"/>
    <xf numFmtId="164" fontId="0" fillId="0" borderId="9" xfId="1" applyNumberFormat="1" applyFont="1" applyBorder="1" applyAlignment="1">
      <alignment horizontal="left"/>
    </xf>
    <xf numFmtId="10" fontId="0" fillId="0" borderId="10" xfId="1" applyNumberFormat="1" applyFont="1" applyBorder="1"/>
    <xf numFmtId="10" fontId="0" fillId="5" borderId="11" xfId="1" applyNumberFormat="1" applyFont="1" applyFill="1" applyBorder="1"/>
    <xf numFmtId="164" fontId="0" fillId="0" borderId="6" xfId="1" applyNumberFormat="1" applyFont="1" applyBorder="1" applyAlignment="1">
      <alignment horizontal="left"/>
    </xf>
    <xf numFmtId="10" fontId="0" fillId="0" borderId="7" xfId="1" applyNumberFormat="1" applyFont="1" applyBorder="1"/>
    <xf numFmtId="10" fontId="0" fillId="5" borderId="8" xfId="1" applyNumberFormat="1" applyFont="1" applyFill="1" applyBorder="1"/>
    <xf numFmtId="0" fontId="2" fillId="0" borderId="13" xfId="0" applyFont="1" applyBorder="1"/>
    <xf numFmtId="0" fontId="2" fillId="0" borderId="14" xfId="0" applyFont="1" applyBorder="1"/>
    <xf numFmtId="0" fontId="2" fillId="0" borderId="0" xfId="0" applyFont="1"/>
    <xf numFmtId="10" fontId="0" fillId="0" borderId="0" xfId="0" applyNumberFormat="1"/>
    <xf numFmtId="10" fontId="0" fillId="0" borderId="0" xfId="1" applyNumberFormat="1" applyFont="1"/>
    <xf numFmtId="0" fontId="2" fillId="0" borderId="5" xfId="0" applyFont="1" applyBorder="1"/>
    <xf numFmtId="0" fontId="2" fillId="0" borderId="8" xfId="0" applyFont="1" applyBorder="1"/>
    <xf numFmtId="10" fontId="0" fillId="0" borderId="0" xfId="1" applyNumberFormat="1" applyFont="1" applyFill="1" applyBorder="1"/>
    <xf numFmtId="0" fontId="2" fillId="0" borderId="0" xfId="0" applyFont="1" applyBorder="1" applyAlignment="1">
      <alignment horizontal="left"/>
    </xf>
    <xf numFmtId="10" fontId="0" fillId="0" borderId="0" xfId="0" applyNumberFormat="1" applyBorder="1"/>
    <xf numFmtId="164" fontId="0" fillId="0" borderId="0" xfId="1" applyNumberFormat="1" applyFont="1" applyBorder="1" applyAlignment="1">
      <alignment horizontal="left"/>
    </xf>
    <xf numFmtId="164" fontId="0" fillId="0" borderId="4" xfId="1" applyNumberFormat="1" applyFont="1" applyBorder="1" applyAlignment="1">
      <alignment horizontal="left"/>
    </xf>
    <xf numFmtId="10" fontId="0" fillId="0" borderId="0" xfId="1" applyNumberFormat="1" applyFont="1" applyBorder="1"/>
    <xf numFmtId="0" fontId="0" fillId="0" borderId="0" xfId="0" applyBorder="1"/>
    <xf numFmtId="0" fontId="2" fillId="3" borderId="3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0" fontId="0" fillId="0" borderId="7" xfId="1" applyNumberFormat="1" applyFont="1" applyFill="1" applyBorder="1"/>
    <xf numFmtId="10" fontId="0" fillId="0" borderId="10" xfId="1" applyNumberFormat="1" applyFont="1" applyFill="1" applyBorder="1"/>
    <xf numFmtId="164" fontId="0" fillId="0" borderId="4" xfId="1" applyNumberFormat="1" applyFont="1" applyFill="1" applyBorder="1" applyAlignment="1">
      <alignment horizontal="left"/>
    </xf>
    <xf numFmtId="10" fontId="0" fillId="0" borderId="0" xfId="0" applyNumberFormat="1" applyFont="1" applyAlignment="1">
      <alignment horizontal="right"/>
    </xf>
    <xf numFmtId="10" fontId="0" fillId="0" borderId="0" xfId="0" applyNumberFormat="1" applyFont="1" applyBorder="1" applyAlignment="1">
      <alignment horizontal="right"/>
    </xf>
    <xf numFmtId="10" fontId="1" fillId="0" borderId="0" xfId="1" applyNumberFormat="1" applyFont="1" applyFill="1" applyBorder="1" applyAlignment="1">
      <alignment horizontal="right"/>
    </xf>
    <xf numFmtId="10" fontId="1" fillId="0" borderId="0" xfId="1" applyNumberFormat="1" applyFont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4" fillId="0" borderId="11" xfId="0" applyFont="1" applyBorder="1" applyAlignment="1">
      <alignment horizontal="center"/>
    </xf>
    <xf numFmtId="0" fontId="0" fillId="0" borderId="4" xfId="0" applyBorder="1"/>
    <xf numFmtId="0" fontId="6" fillId="0" borderId="2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 readingOrder="1"/>
    </xf>
    <xf numFmtId="0" fontId="5" fillId="0" borderId="5" xfId="0" applyFont="1" applyBorder="1" applyAlignment="1">
      <alignment horizontal="left" vertical="center" wrapText="1" readingOrder="1"/>
    </xf>
    <xf numFmtId="0" fontId="5" fillId="0" borderId="0" xfId="0" applyFont="1" applyAlignment="1">
      <alignment horizontal="left" vertical="center" wrapText="1" readingOrder="1"/>
    </xf>
    <xf numFmtId="0" fontId="2" fillId="0" borderId="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89BF1-582D-491E-A0B2-E3813BE0E777}">
  <dimension ref="A1:P95"/>
  <sheetViews>
    <sheetView tabSelected="1" zoomScaleNormal="100" workbookViewId="0">
      <selection sqref="A1:E1"/>
    </sheetView>
  </sheetViews>
  <sheetFormatPr baseColWidth="10" defaultRowHeight="15" x14ac:dyDescent="0.25"/>
  <cols>
    <col min="1" max="1" width="32.42578125" customWidth="1"/>
    <col min="2" max="3" width="15.5703125" bestFit="1" customWidth="1"/>
    <col min="4" max="4" width="14" customWidth="1"/>
    <col min="5" max="5" width="12.5703125" bestFit="1" customWidth="1"/>
    <col min="7" max="7" width="11.5703125" style="20" customWidth="1"/>
    <col min="8" max="8" width="11.5703125" style="37"/>
    <col min="9" max="9" width="15.42578125" style="20" bestFit="1" customWidth="1"/>
    <col min="10" max="10" width="28.5703125" style="20" bestFit="1" customWidth="1"/>
    <col min="11" max="16" width="11.42578125" style="20"/>
  </cols>
  <sheetData>
    <row r="1" spans="1:7" ht="41.25" customHeight="1" thickBot="1" x14ac:dyDescent="0.3">
      <c r="A1" s="51" t="s">
        <v>21</v>
      </c>
      <c r="B1" s="52"/>
      <c r="C1" s="52"/>
      <c r="D1" s="52"/>
      <c r="E1" s="52"/>
      <c r="F1" s="44"/>
    </row>
    <row r="2" spans="1:7" x14ac:dyDescent="0.25">
      <c r="A2" s="1"/>
      <c r="B2" s="2"/>
      <c r="C2" s="2"/>
      <c r="D2" s="2"/>
      <c r="E2" s="43"/>
    </row>
    <row r="3" spans="1:7" ht="28.5" customHeight="1" x14ac:dyDescent="0.25">
      <c r="A3" s="53" t="s">
        <v>0</v>
      </c>
      <c r="B3" s="53"/>
      <c r="C3" s="53"/>
      <c r="D3" s="53"/>
      <c r="E3" s="54"/>
    </row>
    <row r="4" spans="1:7" ht="28.5" customHeight="1" x14ac:dyDescent="0.25">
      <c r="A4" s="55" t="s">
        <v>1</v>
      </c>
      <c r="B4" s="55"/>
      <c r="C4" s="55"/>
      <c r="D4" s="55"/>
      <c r="E4" s="55"/>
      <c r="F4" s="44"/>
    </row>
    <row r="5" spans="1:7" ht="15.75" thickBot="1" x14ac:dyDescent="0.3">
      <c r="A5" s="58" t="s">
        <v>20</v>
      </c>
      <c r="B5" s="58"/>
      <c r="C5" s="58"/>
      <c r="D5" s="58"/>
      <c r="E5" s="58"/>
      <c r="F5" s="44"/>
      <c r="G5" s="26"/>
    </row>
    <row r="6" spans="1:7" ht="15.75" thickBot="1" x14ac:dyDescent="0.3">
      <c r="A6" s="45"/>
      <c r="B6" s="42"/>
      <c r="C6" s="42"/>
      <c r="D6" s="42"/>
      <c r="E6" s="42"/>
      <c r="G6" s="26"/>
    </row>
    <row r="7" spans="1:7" x14ac:dyDescent="0.25">
      <c r="A7" s="56" t="s">
        <v>22</v>
      </c>
      <c r="B7" s="32" t="s">
        <v>2</v>
      </c>
      <c r="C7" s="32" t="s">
        <v>3</v>
      </c>
      <c r="D7" s="32" t="s">
        <v>4</v>
      </c>
      <c r="E7" s="33" t="s">
        <v>19</v>
      </c>
      <c r="G7" s="26"/>
    </row>
    <row r="8" spans="1:7" x14ac:dyDescent="0.25">
      <c r="A8" s="57"/>
      <c r="B8" s="17">
        <v>0</v>
      </c>
      <c r="C8" s="17">
        <v>0</v>
      </c>
      <c r="D8" s="17">
        <v>0</v>
      </c>
      <c r="E8" s="18">
        <f>+B8+C8+D8</f>
        <v>0</v>
      </c>
      <c r="G8" s="26"/>
    </row>
    <row r="9" spans="1:7" x14ac:dyDescent="0.25">
      <c r="A9" s="3" t="s">
        <v>6</v>
      </c>
      <c r="B9" s="4">
        <v>0</v>
      </c>
      <c r="C9" s="4">
        <v>0</v>
      </c>
      <c r="D9" s="4">
        <v>0</v>
      </c>
      <c r="E9" s="4">
        <f>+B9+C9+D9</f>
        <v>0</v>
      </c>
      <c r="G9" s="25"/>
    </row>
    <row r="10" spans="1:7" x14ac:dyDescent="0.25">
      <c r="A10" s="6" t="s">
        <v>7</v>
      </c>
      <c r="B10">
        <v>0</v>
      </c>
      <c r="C10">
        <v>0</v>
      </c>
      <c r="D10">
        <v>0</v>
      </c>
      <c r="E10" s="22">
        <f t="shared" ref="E10:E18" si="0">+B10+C10+D10</f>
        <v>0</v>
      </c>
      <c r="G10" s="25"/>
    </row>
    <row r="11" spans="1:7" x14ac:dyDescent="0.25">
      <c r="A11" s="6" t="s">
        <v>9</v>
      </c>
      <c r="B11">
        <v>0</v>
      </c>
      <c r="C11">
        <v>0</v>
      </c>
      <c r="D11">
        <v>0</v>
      </c>
      <c r="E11" s="18">
        <f t="shared" si="0"/>
        <v>0</v>
      </c>
      <c r="G11" s="25"/>
    </row>
    <row r="12" spans="1:7" x14ac:dyDescent="0.25">
      <c r="A12" s="3" t="s">
        <v>11</v>
      </c>
      <c r="B12" s="4">
        <v>0</v>
      </c>
      <c r="C12" s="4">
        <v>0</v>
      </c>
      <c r="D12" s="4">
        <v>0</v>
      </c>
      <c r="E12" s="4">
        <f t="shared" si="0"/>
        <v>0</v>
      </c>
      <c r="G12" s="25"/>
    </row>
    <row r="13" spans="1:7" x14ac:dyDescent="0.25">
      <c r="A13" s="6" t="s">
        <v>7</v>
      </c>
      <c r="B13">
        <v>0</v>
      </c>
      <c r="C13">
        <v>0</v>
      </c>
      <c r="D13">
        <v>0</v>
      </c>
      <c r="E13" s="22">
        <f t="shared" si="0"/>
        <v>0</v>
      </c>
      <c r="G13" s="25"/>
    </row>
    <row r="14" spans="1:7" x14ac:dyDescent="0.25">
      <c r="A14" s="6" t="s">
        <v>12</v>
      </c>
      <c r="B14">
        <v>0</v>
      </c>
      <c r="C14">
        <v>0</v>
      </c>
      <c r="D14">
        <v>0</v>
      </c>
      <c r="E14" s="18">
        <f t="shared" si="0"/>
        <v>0</v>
      </c>
      <c r="G14" s="46"/>
    </row>
    <row r="15" spans="1:7" x14ac:dyDescent="0.25">
      <c r="A15" s="3" t="s">
        <v>14</v>
      </c>
      <c r="B15" s="4">
        <v>0</v>
      </c>
      <c r="C15" s="4">
        <v>0</v>
      </c>
      <c r="D15" s="4">
        <v>0</v>
      </c>
      <c r="E15" s="4">
        <f t="shared" si="0"/>
        <v>0</v>
      </c>
      <c r="G15" s="25"/>
    </row>
    <row r="16" spans="1:7" x14ac:dyDescent="0.25">
      <c r="A16" s="3" t="s">
        <v>16</v>
      </c>
      <c r="B16" s="4">
        <v>0</v>
      </c>
      <c r="C16" s="4">
        <v>0</v>
      </c>
      <c r="D16" s="4">
        <v>0</v>
      </c>
      <c r="E16" s="4">
        <f t="shared" si="0"/>
        <v>0</v>
      </c>
      <c r="G16" s="26"/>
    </row>
    <row r="17" spans="1:13" x14ac:dyDescent="0.25">
      <c r="A17" s="6" t="s">
        <v>7</v>
      </c>
      <c r="B17" s="19">
        <v>0</v>
      </c>
      <c r="C17" s="19">
        <v>0</v>
      </c>
      <c r="D17" s="19">
        <v>0</v>
      </c>
      <c r="E17" s="22">
        <f t="shared" si="0"/>
        <v>0</v>
      </c>
      <c r="G17" s="27"/>
      <c r="H17" s="38"/>
      <c r="I17" s="26"/>
    </row>
    <row r="18" spans="1:13" ht="15.75" thickBot="1" x14ac:dyDescent="0.3">
      <c r="A18" s="8" t="s">
        <v>12</v>
      </c>
      <c r="B18" s="9">
        <v>0</v>
      </c>
      <c r="C18" s="9">
        <v>0</v>
      </c>
      <c r="D18" s="9">
        <v>0</v>
      </c>
      <c r="E18" s="23">
        <f t="shared" si="0"/>
        <v>0</v>
      </c>
      <c r="G18" s="27"/>
      <c r="H18" s="38"/>
      <c r="I18" s="26"/>
    </row>
    <row r="19" spans="1:13" x14ac:dyDescent="0.25">
      <c r="A19" s="11" t="s">
        <v>17</v>
      </c>
      <c r="B19" s="12" t="e">
        <f>+B15/B8</f>
        <v>#DIV/0!</v>
      </c>
      <c r="C19" s="12">
        <v>0</v>
      </c>
      <c r="D19" s="12" t="e">
        <f>+D15/D8</f>
        <v>#DIV/0!</v>
      </c>
      <c r="E19" s="13" t="e">
        <f t="shared" ref="E19" si="1">+E15/E8</f>
        <v>#DIV/0!</v>
      </c>
      <c r="G19" s="27"/>
      <c r="H19" s="38"/>
      <c r="I19" s="26"/>
      <c r="K19" s="21"/>
      <c r="L19" s="21"/>
      <c r="M19" s="21"/>
    </row>
    <row r="20" spans="1:13" ht="15.75" thickBot="1" x14ac:dyDescent="0.3">
      <c r="A20" s="14" t="s">
        <v>5</v>
      </c>
      <c r="B20" s="15" t="e">
        <f t="shared" ref="B20:E20" si="2">+B15/(B8-B17-B13-B10)</f>
        <v>#DIV/0!</v>
      </c>
      <c r="C20" s="15">
        <v>0</v>
      </c>
      <c r="D20" s="15" t="e">
        <f t="shared" si="2"/>
        <v>#DIV/0!</v>
      </c>
      <c r="E20" s="16" t="e">
        <f t="shared" si="2"/>
        <v>#DIV/0!</v>
      </c>
      <c r="G20" s="26"/>
      <c r="H20" s="39"/>
      <c r="I20" s="26"/>
      <c r="K20" s="21"/>
      <c r="L20" s="21"/>
      <c r="M20" s="21"/>
    </row>
    <row r="21" spans="1:13" ht="15.75" customHeight="1" thickBot="1" x14ac:dyDescent="0.3">
      <c r="G21" s="26"/>
      <c r="H21" s="38"/>
      <c r="I21" s="26"/>
    </row>
    <row r="22" spans="1:13" ht="15" customHeight="1" x14ac:dyDescent="0.25">
      <c r="A22" s="47" t="s">
        <v>10</v>
      </c>
      <c r="B22" s="31" t="s">
        <v>2</v>
      </c>
      <c r="C22" s="31" t="s">
        <v>3</v>
      </c>
      <c r="D22" s="31" t="s">
        <v>4</v>
      </c>
      <c r="E22" s="33" t="s">
        <v>19</v>
      </c>
      <c r="G22" s="26"/>
      <c r="H22" s="38"/>
      <c r="I22" s="26"/>
    </row>
    <row r="23" spans="1:13" x14ac:dyDescent="0.25">
      <c r="A23" s="48"/>
      <c r="B23" s="17">
        <v>524</v>
      </c>
      <c r="C23" s="17">
        <v>0</v>
      </c>
      <c r="D23" s="17">
        <v>3149</v>
      </c>
      <c r="E23" s="18">
        <f>+B23+C23+D23</f>
        <v>3673</v>
      </c>
      <c r="F23" s="19"/>
      <c r="G23" s="26"/>
      <c r="H23" s="40"/>
    </row>
    <row r="24" spans="1:13" x14ac:dyDescent="0.25">
      <c r="A24" s="3" t="s">
        <v>6</v>
      </c>
      <c r="B24" s="4">
        <v>2</v>
      </c>
      <c r="C24" s="4">
        <v>0</v>
      </c>
      <c r="D24" s="4">
        <v>31</v>
      </c>
      <c r="E24" s="5">
        <f>+B24+C24+D24</f>
        <v>33</v>
      </c>
      <c r="G24" s="26"/>
      <c r="H24" s="40"/>
    </row>
    <row r="25" spans="1:13" ht="15" customHeight="1" x14ac:dyDescent="0.25">
      <c r="A25" s="6" t="s">
        <v>9</v>
      </c>
      <c r="B25">
        <v>0</v>
      </c>
      <c r="C25">
        <v>0</v>
      </c>
      <c r="D25">
        <v>2</v>
      </c>
      <c r="E25" s="7">
        <f t="shared" ref="E25:E30" si="3">+D25+C25+B25</f>
        <v>2</v>
      </c>
      <c r="G25" s="26"/>
      <c r="H25" s="39"/>
    </row>
    <row r="26" spans="1:13" ht="15" customHeight="1" x14ac:dyDescent="0.25">
      <c r="A26" s="3" t="s">
        <v>11</v>
      </c>
      <c r="B26" s="4">
        <v>1</v>
      </c>
      <c r="C26" s="4">
        <v>0</v>
      </c>
      <c r="D26" s="4">
        <v>89</v>
      </c>
      <c r="E26" s="5">
        <f t="shared" si="3"/>
        <v>90</v>
      </c>
      <c r="G26" s="26"/>
      <c r="H26" s="38"/>
    </row>
    <row r="27" spans="1:13" x14ac:dyDescent="0.25">
      <c r="A27" s="6" t="s">
        <v>7</v>
      </c>
      <c r="B27">
        <v>1</v>
      </c>
      <c r="C27">
        <v>0</v>
      </c>
      <c r="D27">
        <v>69</v>
      </c>
      <c r="E27" s="7">
        <f t="shared" si="3"/>
        <v>70</v>
      </c>
      <c r="G27" s="26"/>
    </row>
    <row r="28" spans="1:13" x14ac:dyDescent="0.25">
      <c r="A28" s="6" t="s">
        <v>12</v>
      </c>
      <c r="B28">
        <v>0</v>
      </c>
      <c r="C28">
        <v>0</v>
      </c>
      <c r="D28">
        <v>20</v>
      </c>
      <c r="E28" s="7">
        <f t="shared" si="3"/>
        <v>20</v>
      </c>
      <c r="G28" s="26"/>
    </row>
    <row r="29" spans="1:13" x14ac:dyDescent="0.25">
      <c r="A29" s="3" t="s">
        <v>14</v>
      </c>
      <c r="B29" s="4">
        <v>444</v>
      </c>
      <c r="C29" s="4">
        <v>0</v>
      </c>
      <c r="D29" s="4">
        <v>2310</v>
      </c>
      <c r="E29" s="5">
        <f t="shared" si="3"/>
        <v>2754</v>
      </c>
      <c r="G29" s="26"/>
    </row>
    <row r="30" spans="1:13" x14ac:dyDescent="0.25">
      <c r="A30" s="3" t="s">
        <v>16</v>
      </c>
      <c r="B30" s="4">
        <v>77</v>
      </c>
      <c r="C30" s="4">
        <v>0</v>
      </c>
      <c r="D30" s="4">
        <v>719</v>
      </c>
      <c r="E30" s="5">
        <f t="shared" si="3"/>
        <v>796</v>
      </c>
      <c r="G30" s="26"/>
    </row>
    <row r="31" spans="1:13" x14ac:dyDescent="0.25">
      <c r="A31" s="6" t="s">
        <v>7</v>
      </c>
      <c r="B31">
        <v>52</v>
      </c>
      <c r="C31">
        <v>0</v>
      </c>
      <c r="D31">
        <v>449</v>
      </c>
      <c r="E31" s="7">
        <f>+B31+D31+C31</f>
        <v>501</v>
      </c>
      <c r="G31" s="26"/>
    </row>
    <row r="32" spans="1:13" ht="15.75" thickBot="1" x14ac:dyDescent="0.3">
      <c r="A32" s="8" t="s">
        <v>12</v>
      </c>
      <c r="B32" s="9">
        <v>25</v>
      </c>
      <c r="C32" s="9">
        <v>0</v>
      </c>
      <c r="D32" s="9">
        <v>270</v>
      </c>
      <c r="E32" s="10">
        <f>+D32+C32+B32</f>
        <v>295</v>
      </c>
      <c r="G32" s="26"/>
    </row>
    <row r="33" spans="1:5" x14ac:dyDescent="0.25">
      <c r="A33" s="11" t="s">
        <v>17</v>
      </c>
      <c r="B33" s="12">
        <f>+B29/B23</f>
        <v>0.84732824427480913</v>
      </c>
      <c r="C33" s="12">
        <v>0</v>
      </c>
      <c r="D33" s="12">
        <f>+D29/D23</f>
        <v>0.73356621149571288</v>
      </c>
      <c r="E33" s="13">
        <f>+E29/E23</f>
        <v>0.74979580724203643</v>
      </c>
    </row>
    <row r="34" spans="1:5" ht="15.75" thickBot="1" x14ac:dyDescent="0.3">
      <c r="A34" s="14" t="s">
        <v>5</v>
      </c>
      <c r="B34" s="15">
        <f>+B29/(B23-B31-B27-B33)</f>
        <v>0.94437408670238676</v>
      </c>
      <c r="C34" s="15">
        <v>0</v>
      </c>
      <c r="D34" s="15">
        <f>+D29/(D23-D31-D27-D33)</f>
        <v>0.8782380257473732</v>
      </c>
      <c r="E34" s="16">
        <f>+E29/(E23-E31-E27-E33)</f>
        <v>0.88802896208655135</v>
      </c>
    </row>
    <row r="36" spans="1:5" ht="15.75" thickBot="1" x14ac:dyDescent="0.3"/>
    <row r="37" spans="1:5" x14ac:dyDescent="0.25">
      <c r="A37" s="47" t="s">
        <v>8</v>
      </c>
      <c r="B37" s="31" t="s">
        <v>2</v>
      </c>
      <c r="C37" s="31" t="s">
        <v>3</v>
      </c>
      <c r="D37" s="31" t="s">
        <v>4</v>
      </c>
      <c r="E37" s="33" t="s">
        <v>19</v>
      </c>
    </row>
    <row r="38" spans="1:5" x14ac:dyDescent="0.25">
      <c r="A38" s="48"/>
      <c r="B38" s="17">
        <v>279</v>
      </c>
      <c r="C38" s="17">
        <v>0</v>
      </c>
      <c r="D38" s="17">
        <v>880</v>
      </c>
      <c r="E38" s="18">
        <f>+D38+C38+B38</f>
        <v>1159</v>
      </c>
    </row>
    <row r="39" spans="1:5" x14ac:dyDescent="0.25">
      <c r="A39" s="3" t="s">
        <v>6</v>
      </c>
      <c r="B39" s="4">
        <v>0</v>
      </c>
      <c r="C39" s="4">
        <v>0</v>
      </c>
      <c r="D39" s="4">
        <v>0</v>
      </c>
      <c r="E39" s="5">
        <f t="shared" ref="E39:E45" si="4">+D39+C39+B39</f>
        <v>0</v>
      </c>
    </row>
    <row r="40" spans="1:5" x14ac:dyDescent="0.25">
      <c r="A40" s="6" t="s">
        <v>7</v>
      </c>
      <c r="B40">
        <v>0</v>
      </c>
      <c r="C40">
        <v>0</v>
      </c>
      <c r="D40">
        <v>0</v>
      </c>
      <c r="E40" s="7">
        <f t="shared" si="4"/>
        <v>0</v>
      </c>
    </row>
    <row r="41" spans="1:5" x14ac:dyDescent="0.25">
      <c r="A41" s="6" t="s">
        <v>12</v>
      </c>
      <c r="B41">
        <v>0</v>
      </c>
      <c r="C41">
        <v>0</v>
      </c>
      <c r="D41">
        <v>0</v>
      </c>
      <c r="E41" s="7">
        <f t="shared" si="4"/>
        <v>0</v>
      </c>
    </row>
    <row r="42" spans="1:5" x14ac:dyDescent="0.25">
      <c r="A42" s="3" t="s">
        <v>11</v>
      </c>
      <c r="B42" s="4">
        <v>0</v>
      </c>
      <c r="C42" s="4">
        <v>0</v>
      </c>
      <c r="D42" s="4">
        <v>0</v>
      </c>
      <c r="E42" s="5">
        <f t="shared" si="4"/>
        <v>0</v>
      </c>
    </row>
    <row r="43" spans="1:5" x14ac:dyDescent="0.25">
      <c r="A43" s="6" t="s">
        <v>12</v>
      </c>
      <c r="B43">
        <v>0</v>
      </c>
      <c r="C43">
        <v>0</v>
      </c>
      <c r="D43">
        <v>0</v>
      </c>
      <c r="E43" s="7">
        <f t="shared" si="4"/>
        <v>0</v>
      </c>
    </row>
    <row r="44" spans="1:5" x14ac:dyDescent="0.25">
      <c r="A44" s="3" t="s">
        <v>14</v>
      </c>
      <c r="B44" s="4">
        <v>194</v>
      </c>
      <c r="C44" s="4">
        <v>0</v>
      </c>
      <c r="D44" s="4">
        <v>435</v>
      </c>
      <c r="E44" s="5">
        <f>+D44+C44+B44</f>
        <v>629</v>
      </c>
    </row>
    <row r="45" spans="1:5" x14ac:dyDescent="0.25">
      <c r="A45" s="3" t="s">
        <v>16</v>
      </c>
      <c r="B45" s="4">
        <v>85</v>
      </c>
      <c r="C45" s="4">
        <v>0</v>
      </c>
      <c r="D45" s="4">
        <v>445</v>
      </c>
      <c r="E45" s="5">
        <f t="shared" si="4"/>
        <v>530</v>
      </c>
    </row>
    <row r="46" spans="1:5" x14ac:dyDescent="0.25">
      <c r="A46" s="6" t="s">
        <v>7</v>
      </c>
      <c r="B46">
        <v>63</v>
      </c>
      <c r="C46">
        <v>0</v>
      </c>
      <c r="D46">
        <v>356</v>
      </c>
      <c r="E46" s="7">
        <f>+B46+C46+D46</f>
        <v>419</v>
      </c>
    </row>
    <row r="47" spans="1:5" ht="15.75" thickBot="1" x14ac:dyDescent="0.3">
      <c r="A47" s="8" t="s">
        <v>12</v>
      </c>
      <c r="B47" s="9">
        <v>22</v>
      </c>
      <c r="C47" s="9">
        <v>0</v>
      </c>
      <c r="D47" s="9">
        <v>89</v>
      </c>
      <c r="E47" s="10">
        <f>+B47+C47+D47</f>
        <v>111</v>
      </c>
    </row>
    <row r="48" spans="1:5" x14ac:dyDescent="0.25">
      <c r="A48" s="11" t="s">
        <v>17</v>
      </c>
      <c r="B48" s="12">
        <f>+B44/B38</f>
        <v>0.69534050179211471</v>
      </c>
      <c r="C48" s="12">
        <v>0</v>
      </c>
      <c r="D48" s="12">
        <f>+D44/D38</f>
        <v>0.49431818181818182</v>
      </c>
      <c r="E48" s="13">
        <f>+E44/E38</f>
        <v>0.54270923209663502</v>
      </c>
    </row>
    <row r="49" spans="1:6" ht="15.75" thickBot="1" x14ac:dyDescent="0.3">
      <c r="A49" s="14" t="s">
        <v>5</v>
      </c>
      <c r="B49" s="15">
        <f>+B44/(B38-B40-B46)</f>
        <v>0.89814814814814814</v>
      </c>
      <c r="C49" s="15">
        <v>0</v>
      </c>
      <c r="D49" s="15">
        <f>+D44/(D38-D40-D46)</f>
        <v>0.83015267175572516</v>
      </c>
      <c r="E49" s="16">
        <f>+E44/(E38-E40-E46)</f>
        <v>0.85</v>
      </c>
    </row>
    <row r="50" spans="1:6" ht="15.75" thickBot="1" x14ac:dyDescent="0.3"/>
    <row r="51" spans="1:6" x14ac:dyDescent="0.25">
      <c r="A51" s="49" t="s">
        <v>13</v>
      </c>
      <c r="B51" s="31" t="s">
        <v>3</v>
      </c>
      <c r="C51" s="31" t="s">
        <v>4</v>
      </c>
      <c r="D51" s="33" t="s">
        <v>19</v>
      </c>
      <c r="F51" s="41"/>
    </row>
    <row r="52" spans="1:6" x14ac:dyDescent="0.25">
      <c r="A52" s="50"/>
      <c r="B52" s="17">
        <v>4236</v>
      </c>
      <c r="C52" s="17">
        <v>0</v>
      </c>
      <c r="D52" s="18">
        <f>+B52+C52</f>
        <v>4236</v>
      </c>
    </row>
    <row r="53" spans="1:6" x14ac:dyDescent="0.25">
      <c r="A53" s="3" t="s">
        <v>6</v>
      </c>
      <c r="B53" s="4">
        <v>167</v>
      </c>
      <c r="C53" s="4">
        <v>0</v>
      </c>
      <c r="D53" s="5">
        <f>+B53+C53</f>
        <v>167</v>
      </c>
    </row>
    <row r="54" spans="1:6" x14ac:dyDescent="0.25">
      <c r="A54" s="6" t="s">
        <v>7</v>
      </c>
      <c r="B54">
        <v>126</v>
      </c>
      <c r="C54">
        <v>0</v>
      </c>
      <c r="D54" s="7">
        <f>+C54+B54</f>
        <v>126</v>
      </c>
    </row>
    <row r="55" spans="1:6" x14ac:dyDescent="0.25">
      <c r="A55" s="6" t="s">
        <v>12</v>
      </c>
      <c r="B55">
        <v>41</v>
      </c>
      <c r="C55">
        <v>0</v>
      </c>
      <c r="D55" s="7">
        <f>+C55+B55</f>
        <v>41</v>
      </c>
    </row>
    <row r="56" spans="1:6" x14ac:dyDescent="0.25">
      <c r="A56" s="3" t="s">
        <v>11</v>
      </c>
      <c r="B56" s="4">
        <v>175</v>
      </c>
      <c r="C56" s="4">
        <v>0</v>
      </c>
      <c r="D56" s="5">
        <f>C56+B56</f>
        <v>175</v>
      </c>
    </row>
    <row r="57" spans="1:6" x14ac:dyDescent="0.25">
      <c r="A57" s="6" t="s">
        <v>7</v>
      </c>
      <c r="B57">
        <v>102</v>
      </c>
      <c r="C57">
        <v>0</v>
      </c>
      <c r="D57" s="7">
        <f t="shared" ref="D57:D62" si="5">+C57+B57</f>
        <v>102</v>
      </c>
    </row>
    <row r="58" spans="1:6" x14ac:dyDescent="0.25">
      <c r="A58" s="6" t="s">
        <v>12</v>
      </c>
      <c r="B58">
        <v>73</v>
      </c>
      <c r="C58">
        <v>0</v>
      </c>
      <c r="D58" s="7">
        <f t="shared" si="5"/>
        <v>73</v>
      </c>
    </row>
    <row r="59" spans="1:6" x14ac:dyDescent="0.25">
      <c r="A59" s="3" t="s">
        <v>14</v>
      </c>
      <c r="B59" s="4">
        <v>2402</v>
      </c>
      <c r="C59" s="4">
        <v>0</v>
      </c>
      <c r="D59" s="5">
        <f t="shared" si="5"/>
        <v>2402</v>
      </c>
    </row>
    <row r="60" spans="1:6" x14ac:dyDescent="0.25">
      <c r="A60" s="3" t="s">
        <v>16</v>
      </c>
      <c r="B60" s="4">
        <v>1492</v>
      </c>
      <c r="C60" s="4">
        <v>0</v>
      </c>
      <c r="D60" s="5">
        <f t="shared" si="5"/>
        <v>1492</v>
      </c>
    </row>
    <row r="61" spans="1:6" x14ac:dyDescent="0.25">
      <c r="A61" s="6" t="s">
        <v>7</v>
      </c>
      <c r="B61">
        <v>1178</v>
      </c>
      <c r="C61">
        <v>0</v>
      </c>
      <c r="D61" s="7">
        <f t="shared" si="5"/>
        <v>1178</v>
      </c>
    </row>
    <row r="62" spans="1:6" ht="15.75" thickBot="1" x14ac:dyDescent="0.3">
      <c r="A62" s="8" t="s">
        <v>12</v>
      </c>
      <c r="B62" s="9">
        <v>314</v>
      </c>
      <c r="C62" s="9">
        <v>0</v>
      </c>
      <c r="D62" s="10">
        <f t="shared" si="5"/>
        <v>314</v>
      </c>
    </row>
    <row r="63" spans="1:6" x14ac:dyDescent="0.25">
      <c r="A63" s="11" t="s">
        <v>17</v>
      </c>
      <c r="B63" s="35">
        <f>+B59/B52</f>
        <v>0.56704438149197356</v>
      </c>
      <c r="C63" s="12">
        <v>0</v>
      </c>
      <c r="D63" s="13">
        <f>+D59/D52</f>
        <v>0.56704438149197356</v>
      </c>
    </row>
    <row r="64" spans="1:6" ht="15.75" thickBot="1" x14ac:dyDescent="0.3">
      <c r="A64" s="14" t="s">
        <v>5</v>
      </c>
      <c r="B64" s="34">
        <f>+B59/(B52-B61-B57-B54)</f>
        <v>0.84876325088339222</v>
      </c>
      <c r="C64" s="15">
        <v>0</v>
      </c>
      <c r="D64" s="16">
        <f>+D59/(D52-D61-D57-D54)</f>
        <v>0.84876325088339222</v>
      </c>
    </row>
    <row r="65" spans="1:4" ht="15.75" thickBot="1" x14ac:dyDescent="0.3"/>
    <row r="66" spans="1:4" x14ac:dyDescent="0.25">
      <c r="A66" s="47" t="s">
        <v>15</v>
      </c>
      <c r="B66" s="31" t="s">
        <v>3</v>
      </c>
      <c r="C66" s="31" t="s">
        <v>2</v>
      </c>
      <c r="D66" s="33" t="s">
        <v>19</v>
      </c>
    </row>
    <row r="67" spans="1:4" x14ac:dyDescent="0.25">
      <c r="A67" s="48"/>
      <c r="B67" s="17">
        <v>241</v>
      </c>
      <c r="C67" s="17">
        <v>0</v>
      </c>
      <c r="D67" s="18">
        <f>+B67+C67</f>
        <v>241</v>
      </c>
    </row>
    <row r="68" spans="1:4" x14ac:dyDescent="0.25">
      <c r="A68" s="3" t="s">
        <v>6</v>
      </c>
      <c r="B68" s="4">
        <v>5</v>
      </c>
      <c r="C68" s="4">
        <v>0</v>
      </c>
      <c r="D68" s="5">
        <f t="shared" ref="D68:D76" si="6">+C68+B68</f>
        <v>5</v>
      </c>
    </row>
    <row r="69" spans="1:4" x14ac:dyDescent="0.25">
      <c r="A69" s="6" t="s">
        <v>9</v>
      </c>
      <c r="B69">
        <v>0</v>
      </c>
      <c r="C69">
        <v>0</v>
      </c>
      <c r="D69" s="7">
        <f t="shared" si="6"/>
        <v>0</v>
      </c>
    </row>
    <row r="70" spans="1:4" x14ac:dyDescent="0.25">
      <c r="A70" s="3" t="s">
        <v>11</v>
      </c>
      <c r="B70" s="4">
        <v>1</v>
      </c>
      <c r="C70" s="4">
        <v>0</v>
      </c>
      <c r="D70" s="5">
        <f t="shared" si="6"/>
        <v>1</v>
      </c>
    </row>
    <row r="71" spans="1:4" x14ac:dyDescent="0.25">
      <c r="A71" s="6" t="s">
        <v>7</v>
      </c>
      <c r="B71">
        <v>0</v>
      </c>
      <c r="C71">
        <v>0</v>
      </c>
      <c r="D71" s="7">
        <f t="shared" si="6"/>
        <v>0</v>
      </c>
    </row>
    <row r="72" spans="1:4" x14ac:dyDescent="0.25">
      <c r="A72" s="6" t="s">
        <v>12</v>
      </c>
      <c r="B72">
        <v>1</v>
      </c>
      <c r="C72">
        <v>0</v>
      </c>
      <c r="D72" s="7">
        <f t="shared" si="6"/>
        <v>1</v>
      </c>
    </row>
    <row r="73" spans="1:4" x14ac:dyDescent="0.25">
      <c r="A73" s="3" t="s">
        <v>14</v>
      </c>
      <c r="B73" s="4">
        <v>184</v>
      </c>
      <c r="C73" s="4">
        <v>0</v>
      </c>
      <c r="D73" s="5">
        <f>+C73+B73</f>
        <v>184</v>
      </c>
    </row>
    <row r="74" spans="1:4" x14ac:dyDescent="0.25">
      <c r="A74" s="3" t="s">
        <v>16</v>
      </c>
      <c r="B74" s="4">
        <v>51</v>
      </c>
      <c r="C74" s="4">
        <v>0</v>
      </c>
      <c r="D74" s="5">
        <f>+C74+B74</f>
        <v>51</v>
      </c>
    </row>
    <row r="75" spans="1:4" x14ac:dyDescent="0.25">
      <c r="A75" s="6" t="s">
        <v>7</v>
      </c>
      <c r="B75">
        <v>31</v>
      </c>
      <c r="C75">
        <v>0</v>
      </c>
      <c r="D75" s="7">
        <f t="shared" si="6"/>
        <v>31</v>
      </c>
    </row>
    <row r="76" spans="1:4" ht="15.75" thickBot="1" x14ac:dyDescent="0.3">
      <c r="A76" s="8" t="s">
        <v>12</v>
      </c>
      <c r="B76" s="9">
        <v>20</v>
      </c>
      <c r="C76" s="9">
        <v>0</v>
      </c>
      <c r="D76" s="10">
        <f t="shared" si="6"/>
        <v>20</v>
      </c>
    </row>
    <row r="77" spans="1:4" x14ac:dyDescent="0.25">
      <c r="A77" s="11" t="s">
        <v>17</v>
      </c>
      <c r="B77" s="12">
        <f>+B73/B67</f>
        <v>0.76348547717842319</v>
      </c>
      <c r="C77" s="12">
        <v>0</v>
      </c>
      <c r="D77" s="13">
        <f t="shared" ref="D77" si="7">+D73/D67</f>
        <v>0.76348547717842319</v>
      </c>
    </row>
    <row r="78" spans="1:4" ht="15.75" thickBot="1" x14ac:dyDescent="0.3">
      <c r="A78" s="14" t="s">
        <v>5</v>
      </c>
      <c r="B78" s="15">
        <f>+B73/(B67-B75-B71)</f>
        <v>0.87619047619047619</v>
      </c>
      <c r="C78" s="15">
        <v>0</v>
      </c>
      <c r="D78" s="16">
        <f>+D73/(D67-D75-D71-D69)</f>
        <v>0.87619047619047619</v>
      </c>
    </row>
    <row r="79" spans="1:4" ht="15.75" thickBot="1" x14ac:dyDescent="0.3"/>
    <row r="80" spans="1:4" x14ac:dyDescent="0.25">
      <c r="A80" s="49" t="s">
        <v>18</v>
      </c>
      <c r="B80" s="31" t="s">
        <v>3</v>
      </c>
      <c r="C80" s="31" t="s">
        <v>4</v>
      </c>
      <c r="D80" s="33" t="s">
        <v>19</v>
      </c>
    </row>
    <row r="81" spans="1:5" x14ac:dyDescent="0.25">
      <c r="A81" s="50"/>
      <c r="B81" s="17">
        <v>2309</v>
      </c>
      <c r="C81" s="17">
        <v>0</v>
      </c>
      <c r="D81" s="18">
        <f>+B81+C81</f>
        <v>2309</v>
      </c>
    </row>
    <row r="82" spans="1:5" x14ac:dyDescent="0.25">
      <c r="A82" s="3" t="s">
        <v>6</v>
      </c>
      <c r="B82" s="4">
        <v>0</v>
      </c>
      <c r="C82" s="4">
        <v>0</v>
      </c>
      <c r="D82" s="5">
        <f t="shared" ref="D82:D86" si="8">+C82+B82</f>
        <v>0</v>
      </c>
    </row>
    <row r="83" spans="1:5" x14ac:dyDescent="0.25">
      <c r="A83" s="6" t="s">
        <v>9</v>
      </c>
      <c r="B83">
        <v>0</v>
      </c>
      <c r="C83">
        <v>0</v>
      </c>
      <c r="D83" s="7">
        <f t="shared" si="8"/>
        <v>0</v>
      </c>
    </row>
    <row r="84" spans="1:5" x14ac:dyDescent="0.25">
      <c r="A84" s="3" t="s">
        <v>11</v>
      </c>
      <c r="B84" s="4">
        <v>38</v>
      </c>
      <c r="C84" s="4">
        <v>0</v>
      </c>
      <c r="D84" s="5">
        <f t="shared" si="8"/>
        <v>38</v>
      </c>
    </row>
    <row r="85" spans="1:5" x14ac:dyDescent="0.25">
      <c r="A85" s="6" t="s">
        <v>7</v>
      </c>
      <c r="B85">
        <v>18</v>
      </c>
      <c r="C85">
        <v>0</v>
      </c>
      <c r="D85" s="7">
        <f t="shared" si="8"/>
        <v>18</v>
      </c>
    </row>
    <row r="86" spans="1:5" x14ac:dyDescent="0.25">
      <c r="A86" s="6" t="s">
        <v>12</v>
      </c>
      <c r="B86">
        <v>20</v>
      </c>
      <c r="C86">
        <v>0</v>
      </c>
      <c r="D86" s="7">
        <f t="shared" si="8"/>
        <v>20</v>
      </c>
    </row>
    <row r="87" spans="1:5" x14ac:dyDescent="0.25">
      <c r="A87" s="3" t="s">
        <v>14</v>
      </c>
      <c r="B87" s="4">
        <v>1449</v>
      </c>
      <c r="C87" s="4">
        <v>0</v>
      </c>
      <c r="D87" s="5">
        <f>+C87+B87</f>
        <v>1449</v>
      </c>
    </row>
    <row r="88" spans="1:5" x14ac:dyDescent="0.25">
      <c r="A88" s="3" t="s">
        <v>16</v>
      </c>
      <c r="B88" s="4">
        <v>822</v>
      </c>
      <c r="C88" s="4">
        <v>0</v>
      </c>
      <c r="D88" s="5">
        <f>+C88+B88</f>
        <v>822</v>
      </c>
    </row>
    <row r="89" spans="1:5" x14ac:dyDescent="0.25">
      <c r="A89" s="6" t="s">
        <v>7</v>
      </c>
      <c r="B89">
        <v>659</v>
      </c>
      <c r="C89">
        <v>0</v>
      </c>
      <c r="D89" s="7">
        <f>+C89+B89</f>
        <v>659</v>
      </c>
    </row>
    <row r="90" spans="1:5" ht="15.75" thickBot="1" x14ac:dyDescent="0.3">
      <c r="A90" s="8" t="s">
        <v>12</v>
      </c>
      <c r="B90" s="9">
        <v>163</v>
      </c>
      <c r="C90" s="9">
        <v>0</v>
      </c>
      <c r="D90" s="10">
        <f t="shared" ref="D90" si="9">+C90+B90</f>
        <v>163</v>
      </c>
    </row>
    <row r="91" spans="1:5" x14ac:dyDescent="0.25">
      <c r="A91" s="11" t="s">
        <v>17</v>
      </c>
      <c r="B91" s="12">
        <f>+B87/B81</f>
        <v>0.62754439151147678</v>
      </c>
      <c r="C91" s="12">
        <v>0</v>
      </c>
      <c r="D91" s="13">
        <f>+D87/D81</f>
        <v>0.62754439151147678</v>
      </c>
    </row>
    <row r="92" spans="1:5" ht="15.75" thickBot="1" x14ac:dyDescent="0.3">
      <c r="A92" s="14" t="s">
        <v>5</v>
      </c>
      <c r="B92" s="15">
        <f>+B87/(B81-B89-B85)</f>
        <v>0.88786764705882348</v>
      </c>
      <c r="C92" s="15">
        <v>0</v>
      </c>
      <c r="D92" s="16">
        <f>+D87/(D81-D89-D85-D83)</f>
        <v>0.88786764705882348</v>
      </c>
    </row>
    <row r="93" spans="1:5" x14ac:dyDescent="0.25">
      <c r="A93" s="28"/>
      <c r="B93" s="29"/>
      <c r="C93" s="29"/>
      <c r="D93" s="24"/>
      <c r="E93" s="30"/>
    </row>
    <row r="94" spans="1:5" x14ac:dyDescent="0.25">
      <c r="A94" s="36"/>
    </row>
    <row r="95" spans="1:5" x14ac:dyDescent="0.25">
      <c r="A95" s="36"/>
    </row>
  </sheetData>
  <mergeCells count="10">
    <mergeCell ref="A37:A38"/>
    <mergeCell ref="A51:A52"/>
    <mergeCell ref="A66:A67"/>
    <mergeCell ref="A80:A81"/>
    <mergeCell ref="A1:E1"/>
    <mergeCell ref="A3:E3"/>
    <mergeCell ref="A4:E4"/>
    <mergeCell ref="A22:A23"/>
    <mergeCell ref="A7:A8"/>
    <mergeCell ref="A5:E5"/>
  </mergeCell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4E918C3DD5CC44FB08F5A2D78177FFA" ma:contentTypeVersion="3" ma:contentTypeDescription="Crear nuevo documento." ma:contentTypeScope="" ma:versionID="d83090e217ad7806f95089cd75202b76">
  <xsd:schema xmlns:xsd="http://www.w3.org/2001/XMLSchema" xmlns:xs="http://www.w3.org/2001/XMLSchema" xmlns:p="http://schemas.microsoft.com/office/2006/metadata/properties" xmlns:ns2="8cf1b8fd-72df-4c21-8306-a5f720778edf" targetNamespace="http://schemas.microsoft.com/office/2006/metadata/properties" ma:root="true" ma:fieldsID="7aee7a9f0a8eac9d55db07a8daa255ab" ns2:_="">
    <xsd:import namespace="8cf1b8fd-72df-4c21-8306-a5f720778edf"/>
    <xsd:element name="properties">
      <xsd:complexType>
        <xsd:sequence>
          <xsd:element name="documentManagement">
            <xsd:complexType>
              <xsd:all>
                <xsd:element ref="ns2:Filtro" minOccurs="0"/>
                <xsd:element ref="ns2:Formato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f1b8fd-72df-4c21-8306-a5f720778edf" elementFormDefault="qualified">
    <xsd:import namespace="http://schemas.microsoft.com/office/2006/documentManagement/types"/>
    <xsd:import namespace="http://schemas.microsoft.com/office/infopath/2007/PartnerControls"/>
    <xsd:element name="Filtro" ma:index="8" nillable="true" ma:displayName="Filtro" ma:internalName="Filtro">
      <xsd:simpleType>
        <xsd:restriction base="dms:Text">
          <xsd:maxLength value="255"/>
        </xsd:restriction>
      </xsd:simpleType>
    </xsd:element>
    <xsd:element name="Formato" ma:index="9" nillable="true" ma:displayName="Formato" ma:default="/Style%20Library/Images/pdf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Orden" ma:index="10" nillable="true" ma:displayName="Orden" ma:internalName="Orde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tro xmlns="8cf1b8fd-72df-4c21-8306-a5f720778edf">2023</Filtro>
    <Orden xmlns="8cf1b8fd-72df-4c21-8306-a5f720778edf">185</Orden>
    <Formato xmlns="8cf1b8fd-72df-4c21-8306-a5f720778edf">/Style%20Library/Images/xls.svg</Formato>
  </documentManagement>
</p:properties>
</file>

<file path=customXml/itemProps1.xml><?xml version="1.0" encoding="utf-8"?>
<ds:datastoreItem xmlns:ds="http://schemas.openxmlformats.org/officeDocument/2006/customXml" ds:itemID="{9F0B3E33-D4A9-445C-868A-F1817F04A08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9DAC6FB-D47B-48A9-AC3B-938071258A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f1b8fd-72df-4c21-8306-a5f720778e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72BF5CE-3692-479D-8B50-2593DDD8AC32}">
  <ds:schemaRefs>
    <ds:schemaRef ds:uri="http://schemas.microsoft.com/office/2006/metadata/properties"/>
    <ds:schemaRef ds:uri="http://schemas.microsoft.com/office/infopath/2007/PartnerControls"/>
    <ds:schemaRef ds:uri="8cf1b8fd-72df-4c21-8306-a5f720778ed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CUMPLIMIENTO AEROCOMERCIAL DICIEMBRE 2023</dc:title>
  <dc:creator>ASUS</dc:creator>
  <cp:lastModifiedBy>Juan David Dominguez Arrieta</cp:lastModifiedBy>
  <dcterms:created xsi:type="dcterms:W3CDTF">2020-03-27T16:34:22Z</dcterms:created>
  <dcterms:modified xsi:type="dcterms:W3CDTF">2024-03-04T19:34:48Z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0x01010074E918C3DD5CC44FB08F5A2D78177FFA</vt:lpwstr>
  </property>
</Properties>
</file>